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8580" activeTab="0"/>
  </bookViews>
  <sheets>
    <sheet name="Лист1" sheetId="1" r:id="rId1"/>
    <sheet name="Диаграмма1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<sst xmlns="http://schemas.openxmlformats.org/spreadsheetml/2006/main" count="36" uniqueCount="36">
  <si>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услуги</t>
  </si>
  <si>
    <t>ИТОГО :</t>
  </si>
  <si>
    <t>Тариф с 1 августа 2007 года</t>
  </si>
  <si>
    <t>Тариф     с 1 марта 2008 года</t>
  </si>
  <si>
    <t xml:space="preserve">   - АДС</t>
  </si>
  <si>
    <t xml:space="preserve">   - содержание учетно-регистр. службы</t>
  </si>
  <si>
    <t xml:space="preserve">   - уборка лестничных клеток</t>
  </si>
  <si>
    <t>Тариф     с 1 ФЕВРАЛЯ 2009 года</t>
  </si>
  <si>
    <t>1.  Услуги и работы по управлению многоквартирным домом</t>
  </si>
  <si>
    <t>2. Содержание и техобслуживание</t>
  </si>
  <si>
    <t xml:space="preserve"> -  налоги</t>
  </si>
  <si>
    <t xml:space="preserve">   - ремонт и благоустройство придомовой территории</t>
  </si>
  <si>
    <t>3. Текущий ремонт дома</t>
  </si>
  <si>
    <t xml:space="preserve"> -  услуги банков</t>
  </si>
  <si>
    <t xml:space="preserve">   - расходы на содержание и техобслуживание </t>
  </si>
  <si>
    <t xml:space="preserve">   - электроэнергия мест общего пользования</t>
  </si>
  <si>
    <t xml:space="preserve">   - обслуживание наружных и внутриподъездных инженерных сетей газоснабжения</t>
  </si>
  <si>
    <t xml:space="preserve"> - расходы по отделу начисления платежей  </t>
  </si>
  <si>
    <t xml:space="preserve"> - содержание учетно-регистрационной службы</t>
  </si>
  <si>
    <t xml:space="preserve">   - обслуживание внутридомового инженерного оборудования (пожарн. безопасность, санобработка и др.)</t>
  </si>
  <si>
    <t>ВСЕГО :</t>
  </si>
  <si>
    <t>Абсолютное увеличение, руб.</t>
  </si>
  <si>
    <t>Темп роста, %</t>
  </si>
  <si>
    <t>2010 год</t>
  </si>
  <si>
    <t>Содержание и текущий ремонт</t>
  </si>
  <si>
    <t>Плата за жилое помещение (по основному виду благоустройства), руб.</t>
  </si>
  <si>
    <t>СПРАВОЧНО : удельный вес, %</t>
  </si>
  <si>
    <t>2013 год</t>
  </si>
  <si>
    <t>4. Содержание лифтового хозяйства</t>
  </si>
  <si>
    <r>
      <t xml:space="preserve"> - </t>
    </r>
    <r>
      <rPr>
        <sz val="10"/>
        <rFont val="Arial Cyr"/>
        <family val="0"/>
      </rPr>
      <t>расходы на амортиз., аренду, эл., связь, канц., содерж.легк. транспорта, ФОТ, обучение, командировочн. и пр. расходы</t>
    </r>
  </si>
  <si>
    <t>5. Капитальный ремонт дома</t>
  </si>
  <si>
    <t>6. Уборка придомовой территории</t>
  </si>
  <si>
    <t xml:space="preserve">7. Плата за вывоз и утилизацию ТБО и КГО </t>
  </si>
  <si>
    <t>С Т Р У К Т У Р А</t>
  </si>
  <si>
    <t>платы за жилое помещение в многоквартирном жилом доме по ООО "Гагаринское ЖЭУ" на  2014 год (по основному виду благоустройства)</t>
  </si>
  <si>
    <t>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</si>
</sst>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5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readingOrder="1"/>
    </xf>
    <xf numFmtId="2" fontId="2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/>
    </xf>
    <xf numFmtId="167" fontId="8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67" fontId="2" fillId="0" borderId="16" xfId="0" applyNumberFormat="1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right" vertical="center"/>
    </xf>
    <xf numFmtId="167" fontId="4" fillId="0" borderId="11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right" vertical="center" wrapText="1"/>
    </xf>
    <xf numFmtId="167" fontId="1" fillId="0" borderId="16" xfId="0" applyNumberFormat="1" applyFont="1" applyBorder="1" applyAlignment="1">
      <alignment horizontal="center" vertical="center"/>
    </xf>
    <xf numFmtId="167" fontId="1" fillId="0" borderId="2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тарифа на содержание и текущий ремонт МКД по ООО "Стройизоляция"  в 2010 году</a:t>
            </a:r>
          </a:p>
        </c:rich>
      </c:tx>
      <c:layout>
        <c:manualLayout>
          <c:xMode val="factor"/>
          <c:yMode val="factor"/>
          <c:x val="-0.0092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"/>
          <c:y val="0.14975"/>
          <c:w val="0.97"/>
          <c:h val="0.81675"/>
        </c:manualLayout>
      </c:layout>
      <c:pie3D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Лист1!$A$41:$A$42</c:f>
              <c:numCache/>
            </c:numRef>
          </c:cat>
          <c:val>
            <c:numRef>
              <c:f>Лист1!$B$41:$B$42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Chart 1"/>
        <xdr:cNvGraphicFramePr/>
      </xdr:nvGraphicFramePr>
      <xdr:xfrm>
        <a:off x="832256400" y="83225640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2">
      <selection activeCell="A54" sqref="A54"/>
    </sheetView>
  </sheetViews>
  <sheetFormatPr defaultColWidth="9.00390625" defaultRowHeight="12.75"/>
  <cols>
    <col min="1" max="1" width="43.625" style="0" customWidth="1"/>
    <col min="2" max="2" width="9.75390625" style="0" hidden="1" customWidth="1"/>
    <col min="3" max="3" width="9.875" style="0" hidden="1" customWidth="1"/>
    <col min="4" max="4" width="10.00390625" style="0" hidden="1" customWidth="1"/>
    <col min="5" max="5" width="1.875" style="0" hidden="1" customWidth="1"/>
    <col min="6" max="7" width="15.375" style="0" customWidth="1"/>
    <col min="8" max="8" width="12.875" style="0" customWidth="1"/>
    <col min="9" max="9" width="11.25390625" style="0" customWidth="1"/>
    <col min="10" max="10" width="14.75390625" style="0" customWidth="1"/>
  </cols>
  <sheetData>
    <row r="1" spans="1:10" ht="21.75" customHeight="1">
      <c r="A1" s="89" t="s">
        <v>33</v>
      </c>
      <c r="B1" s="89"/>
      <c r="C1" s="89"/>
      <c r="D1" s="89"/>
      <c r="E1" s="89"/>
      <c r="F1" s="89"/>
      <c r="G1" s="89"/>
      <c r="H1" s="89"/>
      <c r="I1" s="27"/>
      <c r="J1" s="27"/>
    </row>
    <row r="2" spans="1:10" ht="36" customHeight="1">
      <c r="A2" s="88" t="s">
        <v>34</v>
      </c>
      <c r="B2" s="88"/>
      <c r="C2" s="88"/>
      <c r="D2" s="88"/>
      <c r="E2" s="88"/>
      <c r="F2" s="88"/>
      <c r="G2" s="88"/>
      <c r="H2" s="88"/>
      <c r="I2" s="88"/>
      <c r="J2" s="28"/>
    </row>
    <row r="3" spans="1:2" ht="12.75">
      <c r="A3" s="1"/>
      <c r="B3" s="2"/>
    </row>
    <row r="4" spans="1:10" ht="66.75" customHeight="1">
      <c r="A4" s="91" t="s">
        <v>0</v>
      </c>
      <c r="B4" s="90" t="s">
        <v>2</v>
      </c>
      <c r="C4" s="90" t="s">
        <v>3</v>
      </c>
      <c r="D4" s="90" t="s">
        <v>7</v>
      </c>
      <c r="E4" s="85" t="s">
        <v>25</v>
      </c>
      <c r="F4" s="86"/>
      <c r="G4" s="87"/>
      <c r="H4" s="80" t="s">
        <v>21</v>
      </c>
      <c r="I4" s="82" t="s">
        <v>22</v>
      </c>
      <c r="J4" s="90" t="s">
        <v>26</v>
      </c>
    </row>
    <row r="5" spans="1:10" ht="21.75" customHeight="1">
      <c r="A5" s="92"/>
      <c r="B5" s="90"/>
      <c r="C5" s="90"/>
      <c r="D5" s="90"/>
      <c r="E5" s="9" t="s">
        <v>23</v>
      </c>
      <c r="F5" s="9" t="s">
        <v>27</v>
      </c>
      <c r="G5" s="9" t="s">
        <v>35</v>
      </c>
      <c r="H5" s="81"/>
      <c r="I5" s="83"/>
      <c r="J5" s="90"/>
    </row>
    <row r="6" spans="1:10" ht="25.5" customHeight="1">
      <c r="A6" s="53" t="s">
        <v>24</v>
      </c>
      <c r="B6" s="9"/>
      <c r="C6" s="9"/>
      <c r="D6" s="9"/>
      <c r="E6" s="9"/>
      <c r="F6" s="9"/>
      <c r="G6" s="60"/>
      <c r="H6" s="45"/>
      <c r="I6" s="66"/>
      <c r="J6" s="9"/>
    </row>
    <row r="7" spans="1:10" ht="32.25" customHeight="1">
      <c r="A7" s="10" t="s">
        <v>8</v>
      </c>
      <c r="B7" s="16">
        <f>B8+B11+B12</f>
        <v>1.35</v>
      </c>
      <c r="C7" s="16">
        <f>C8+C11+C12</f>
        <v>1.5100000000000002</v>
      </c>
      <c r="D7" s="16">
        <f>D8+D11+D12</f>
        <v>1.88</v>
      </c>
      <c r="E7" s="16">
        <f>SUM(E8:E12)</f>
        <v>1.83</v>
      </c>
      <c r="F7" s="16">
        <f>SUM(F8:F12)</f>
        <v>2.37</v>
      </c>
      <c r="G7" s="69">
        <f>SUM(G8:G12)</f>
        <v>2.37</v>
      </c>
      <c r="H7" s="39">
        <f>G7-F7</f>
        <v>0</v>
      </c>
      <c r="I7" s="78">
        <f>G7/F7*100</f>
        <v>100</v>
      </c>
      <c r="J7" s="16">
        <f aca="true" t="shared" si="0" ref="J7:J12">G7/$G$28</f>
        <v>0.16952789699570817</v>
      </c>
    </row>
    <row r="8" spans="1:10" ht="38.25">
      <c r="A8" s="17" t="s">
        <v>29</v>
      </c>
      <c r="B8" s="8">
        <v>0.8</v>
      </c>
      <c r="C8" s="12">
        <v>0.81</v>
      </c>
      <c r="D8" s="8">
        <f>1.16+0.06</f>
        <v>1.22</v>
      </c>
      <c r="E8" s="18">
        <v>1.02</v>
      </c>
      <c r="F8" s="18">
        <v>0.94</v>
      </c>
      <c r="G8" s="70">
        <v>0.94</v>
      </c>
      <c r="H8" s="26">
        <f aca="true" t="shared" si="1" ref="H8:H22">G8-F8</f>
        <v>0</v>
      </c>
      <c r="I8" s="67">
        <f aca="true" t="shared" si="2" ref="I8:J22">G8/F8*100</f>
        <v>100</v>
      </c>
      <c r="J8" s="18">
        <f t="shared" si="0"/>
        <v>0.06723891273247495</v>
      </c>
    </row>
    <row r="9" spans="1:10" ht="18">
      <c r="A9" s="5" t="s">
        <v>17</v>
      </c>
      <c r="B9" s="8"/>
      <c r="C9" s="12"/>
      <c r="D9" s="8"/>
      <c r="E9" s="18">
        <v>0.24</v>
      </c>
      <c r="F9" s="18">
        <v>0.3</v>
      </c>
      <c r="G9" s="70">
        <v>0.3</v>
      </c>
      <c r="H9" s="26">
        <f t="shared" si="1"/>
        <v>0</v>
      </c>
      <c r="I9" s="67">
        <f t="shared" si="2"/>
        <v>100</v>
      </c>
      <c r="J9" s="18">
        <f t="shared" si="0"/>
        <v>0.02145922746781116</v>
      </c>
    </row>
    <row r="10" spans="1:10" ht="18">
      <c r="A10" s="84" t="s">
        <v>18</v>
      </c>
      <c r="B10" s="84"/>
      <c r="C10" s="84"/>
      <c r="D10" s="84"/>
      <c r="E10" s="36"/>
      <c r="F10" s="18">
        <v>0.07</v>
      </c>
      <c r="G10" s="70">
        <v>0.07</v>
      </c>
      <c r="H10" s="26">
        <f t="shared" si="1"/>
        <v>0</v>
      </c>
      <c r="I10" s="67">
        <f t="shared" si="2"/>
        <v>100</v>
      </c>
      <c r="J10" s="18">
        <f t="shared" si="0"/>
        <v>0.005007153075822604</v>
      </c>
    </row>
    <row r="11" spans="1:10" ht="18">
      <c r="A11" s="5" t="s">
        <v>13</v>
      </c>
      <c r="B11" s="8">
        <v>0.13</v>
      </c>
      <c r="C11" s="12">
        <v>0.16</v>
      </c>
      <c r="D11" s="8">
        <v>0.19</v>
      </c>
      <c r="E11" s="18">
        <v>0.27</v>
      </c>
      <c r="F11" s="18">
        <v>0.44</v>
      </c>
      <c r="G11" s="70">
        <v>0.44</v>
      </c>
      <c r="H11" s="26">
        <f t="shared" si="1"/>
        <v>0</v>
      </c>
      <c r="I11" s="67">
        <f t="shared" si="2"/>
        <v>100</v>
      </c>
      <c r="J11" s="18">
        <f t="shared" si="0"/>
        <v>0.031473533619456366</v>
      </c>
    </row>
    <row r="12" spans="1:10" ht="18">
      <c r="A12" s="19" t="s">
        <v>10</v>
      </c>
      <c r="B12" s="12">
        <v>0.42</v>
      </c>
      <c r="C12" s="12">
        <v>0.54</v>
      </c>
      <c r="D12" s="8">
        <v>0.47</v>
      </c>
      <c r="E12" s="18">
        <v>0.3</v>
      </c>
      <c r="F12" s="18">
        <v>0.62</v>
      </c>
      <c r="G12" s="18">
        <v>0.62</v>
      </c>
      <c r="H12" s="26">
        <f t="shared" si="1"/>
        <v>0</v>
      </c>
      <c r="I12" s="67">
        <f t="shared" si="2"/>
        <v>100</v>
      </c>
      <c r="J12" s="18">
        <f t="shared" si="0"/>
        <v>0.04434907010014306</v>
      </c>
    </row>
    <row r="13" spans="1:10" ht="9" customHeight="1">
      <c r="A13" s="19"/>
      <c r="B13" s="12"/>
      <c r="C13" s="12"/>
      <c r="D13" s="8"/>
      <c r="E13" s="18"/>
      <c r="F13" s="18"/>
      <c r="G13" s="70"/>
      <c r="H13" s="26"/>
      <c r="I13" s="67"/>
      <c r="J13" s="8"/>
    </row>
    <row r="14" spans="1:10" ht="18">
      <c r="A14" s="11" t="s">
        <v>9</v>
      </c>
      <c r="B14" s="20" t="e">
        <f>B16+B17+B18+B19+#REF!+B15</f>
        <v>#REF!</v>
      </c>
      <c r="C14" s="20" t="e">
        <f>C16+C17+C18+C19+#REF!+C15</f>
        <v>#REF!</v>
      </c>
      <c r="D14" s="20" t="e">
        <f>D16+D17+D18+D19+#REF!+D15</f>
        <v>#REF!</v>
      </c>
      <c r="E14" s="16">
        <f>SUM(E15:E21)</f>
        <v>2.7699999999999996</v>
      </c>
      <c r="F14" s="16">
        <f>SUM(F15:F22)</f>
        <v>4.51</v>
      </c>
      <c r="G14" s="69">
        <f>SUM(G15:G22)</f>
        <v>4.78</v>
      </c>
      <c r="H14" s="39">
        <f t="shared" si="1"/>
        <v>0.27000000000000046</v>
      </c>
      <c r="I14" s="78">
        <f t="shared" si="2"/>
        <v>105.98669623059868</v>
      </c>
      <c r="J14" s="16">
        <f aca="true" t="shared" si="3" ref="J14:J21">G14/$G$28</f>
        <v>0.3419170243204578</v>
      </c>
    </row>
    <row r="15" spans="1:10" ht="18">
      <c r="A15" s="21" t="s">
        <v>4</v>
      </c>
      <c r="B15" s="12">
        <v>0.43</v>
      </c>
      <c r="C15" s="12">
        <v>0.47</v>
      </c>
      <c r="D15" s="8">
        <v>0.55</v>
      </c>
      <c r="E15" s="18">
        <v>0.59</v>
      </c>
      <c r="F15" s="18">
        <v>0.73</v>
      </c>
      <c r="G15" s="70">
        <v>0.81</v>
      </c>
      <c r="H15" s="26">
        <f t="shared" si="1"/>
        <v>0.08000000000000007</v>
      </c>
      <c r="I15" s="67">
        <f t="shared" si="2"/>
        <v>110.95890410958904</v>
      </c>
      <c r="J15" s="18">
        <f t="shared" si="3"/>
        <v>0.057939914163090134</v>
      </c>
    </row>
    <row r="16" spans="1:10" ht="18" hidden="1">
      <c r="A16" s="22" t="s">
        <v>5</v>
      </c>
      <c r="B16" s="12">
        <v>0.04</v>
      </c>
      <c r="C16" s="12">
        <v>0.05</v>
      </c>
      <c r="D16" s="8"/>
      <c r="E16" s="18"/>
      <c r="F16" s="18"/>
      <c r="G16" s="70"/>
      <c r="H16" s="26">
        <f t="shared" si="1"/>
        <v>0</v>
      </c>
      <c r="I16" s="67" t="e">
        <f t="shared" si="2"/>
        <v>#DIV/0!</v>
      </c>
      <c r="J16" s="18">
        <f t="shared" si="3"/>
        <v>0</v>
      </c>
    </row>
    <row r="17" spans="1:10" ht="25.5">
      <c r="A17" s="23" t="s">
        <v>11</v>
      </c>
      <c r="B17" s="24"/>
      <c r="C17" s="8">
        <v>0.1</v>
      </c>
      <c r="D17" s="8">
        <v>0.12</v>
      </c>
      <c r="E17" s="18">
        <v>0.25</v>
      </c>
      <c r="F17" s="18">
        <v>0.2</v>
      </c>
      <c r="G17" s="70">
        <v>0.2</v>
      </c>
      <c r="H17" s="26">
        <f t="shared" si="1"/>
        <v>0</v>
      </c>
      <c r="I17" s="67">
        <f t="shared" si="2"/>
        <v>100</v>
      </c>
      <c r="J17" s="18">
        <f t="shared" si="3"/>
        <v>0.01430615164520744</v>
      </c>
    </row>
    <row r="18" spans="1:10" ht="18">
      <c r="A18" s="5" t="s">
        <v>14</v>
      </c>
      <c r="B18" s="13">
        <f>2.58*0.3</f>
        <v>0.774</v>
      </c>
      <c r="C18" s="13">
        <f>0.3*3.6</f>
        <v>1.08</v>
      </c>
      <c r="D18" s="13">
        <f>0.3*4.25</f>
        <v>1.275</v>
      </c>
      <c r="E18" s="26">
        <v>1.4</v>
      </c>
      <c r="F18" s="18">
        <v>2.2</v>
      </c>
      <c r="G18" s="70">
        <v>2.3</v>
      </c>
      <c r="H18" s="26">
        <f t="shared" si="1"/>
        <v>0.09999999999999964</v>
      </c>
      <c r="I18" s="67">
        <f t="shared" si="2"/>
        <v>104.54545454545452</v>
      </c>
      <c r="J18" s="18">
        <f t="shared" si="3"/>
        <v>0.16452074391988553</v>
      </c>
    </row>
    <row r="19" spans="1:10" ht="18">
      <c r="A19" s="23" t="s">
        <v>6</v>
      </c>
      <c r="B19" s="13">
        <v>0.22</v>
      </c>
      <c r="C19" s="13">
        <v>0.37</v>
      </c>
      <c r="D19" s="8">
        <v>0.48</v>
      </c>
      <c r="E19" s="18">
        <v>0.53</v>
      </c>
      <c r="F19" s="18">
        <v>0.68</v>
      </c>
      <c r="G19" s="70">
        <v>0.77</v>
      </c>
      <c r="H19" s="26">
        <f t="shared" si="1"/>
        <v>0.08999999999999997</v>
      </c>
      <c r="I19" s="67">
        <f t="shared" si="2"/>
        <v>113.23529411764706</v>
      </c>
      <c r="J19" s="18">
        <f t="shared" si="3"/>
        <v>0.05507868383404864</v>
      </c>
    </row>
    <row r="20" spans="1:10" ht="18" hidden="1">
      <c r="A20" s="23" t="s">
        <v>15</v>
      </c>
      <c r="B20" s="13"/>
      <c r="C20" s="13"/>
      <c r="D20" s="8"/>
      <c r="E20" s="18"/>
      <c r="F20" s="18"/>
      <c r="G20" s="70"/>
      <c r="H20" s="26">
        <f t="shared" si="1"/>
        <v>0</v>
      </c>
      <c r="I20" s="67" t="e">
        <f t="shared" si="2"/>
        <v>#DIV/0!</v>
      </c>
      <c r="J20" s="18">
        <f t="shared" si="3"/>
        <v>0</v>
      </c>
    </row>
    <row r="21" spans="1:10" ht="38.25" hidden="1">
      <c r="A21" s="23" t="s">
        <v>16</v>
      </c>
      <c r="B21" s="13"/>
      <c r="C21" s="13"/>
      <c r="D21" s="8"/>
      <c r="E21" s="18"/>
      <c r="F21" s="18"/>
      <c r="G21" s="70"/>
      <c r="H21" s="26">
        <f t="shared" si="1"/>
        <v>0</v>
      </c>
      <c r="I21" s="67" t="e">
        <f t="shared" si="2"/>
        <v>#DIV/0!</v>
      </c>
      <c r="J21" s="18">
        <f t="shared" si="3"/>
        <v>0</v>
      </c>
    </row>
    <row r="22" spans="1:10" ht="38.25">
      <c r="A22" s="23" t="s">
        <v>19</v>
      </c>
      <c r="B22" s="13"/>
      <c r="C22" s="13"/>
      <c r="D22" s="8"/>
      <c r="E22" s="40"/>
      <c r="F22" s="18">
        <v>0.7</v>
      </c>
      <c r="G22" s="70">
        <v>0.7</v>
      </c>
      <c r="H22" s="26">
        <f t="shared" si="1"/>
        <v>0</v>
      </c>
      <c r="I22" s="67">
        <f t="shared" si="2"/>
        <v>100</v>
      </c>
      <c r="J22" s="46">
        <f t="shared" si="2"/>
        <v>0</v>
      </c>
    </row>
    <row r="23" spans="1:10" ht="10.5" customHeight="1">
      <c r="A23" s="23"/>
      <c r="B23" s="13"/>
      <c r="C23" s="13"/>
      <c r="D23" s="8"/>
      <c r="E23" s="40"/>
      <c r="F23" s="18"/>
      <c r="G23" s="70"/>
      <c r="H23" s="26"/>
      <c r="I23" s="67"/>
      <c r="J23" s="73"/>
    </row>
    <row r="24" spans="1:10" ht="18">
      <c r="A24" s="25" t="s">
        <v>12</v>
      </c>
      <c r="B24" s="7" t="e">
        <f>B25+B26+#REF!</f>
        <v>#REF!</v>
      </c>
      <c r="C24" s="7" t="e">
        <f>C25+C26+#REF!</f>
        <v>#REF!</v>
      </c>
      <c r="D24" s="7" t="e">
        <f>D25+D26+#REF!</f>
        <v>#REF!</v>
      </c>
      <c r="E24" s="26">
        <v>3.88</v>
      </c>
      <c r="F24" s="39">
        <v>3.3</v>
      </c>
      <c r="G24" s="71">
        <v>3.83</v>
      </c>
      <c r="H24" s="39">
        <f>G24-F24</f>
        <v>0.5300000000000002</v>
      </c>
      <c r="I24" s="78">
        <f>G24/F24*100</f>
        <v>116.06060606060606</v>
      </c>
      <c r="J24" s="16">
        <f>G24/$G$28</f>
        <v>0.2739628040057225</v>
      </c>
    </row>
    <row r="25" spans="1:10" ht="18">
      <c r="A25" s="23"/>
      <c r="B25" s="13"/>
      <c r="C25" s="13"/>
      <c r="D25" s="13"/>
      <c r="E25" s="26"/>
      <c r="F25" s="18"/>
      <c r="G25" s="18"/>
      <c r="H25" s="26"/>
      <c r="I25" s="67"/>
      <c r="J25" s="8"/>
    </row>
    <row r="26" spans="1:10" ht="18">
      <c r="A26" s="25" t="s">
        <v>28</v>
      </c>
      <c r="B26" s="13">
        <f>0.61+0.37</f>
        <v>0.98</v>
      </c>
      <c r="C26" s="13"/>
      <c r="D26" s="8"/>
      <c r="E26" s="18"/>
      <c r="F26" s="16">
        <v>3.08</v>
      </c>
      <c r="G26" s="16">
        <v>3</v>
      </c>
      <c r="H26" s="26">
        <f>G26-F26</f>
        <v>-0.08000000000000007</v>
      </c>
      <c r="I26" s="67">
        <f>G26/F26*100</f>
        <v>97.40259740259741</v>
      </c>
      <c r="J26" s="46">
        <f>H26/G26*100</f>
        <v>-2.6666666666666687</v>
      </c>
    </row>
    <row r="27" spans="1:10" ht="9.75" customHeight="1" thickBot="1">
      <c r="A27" s="54"/>
      <c r="B27" s="55"/>
      <c r="C27" s="56"/>
      <c r="D27" s="57"/>
      <c r="E27" s="50"/>
      <c r="F27" s="50"/>
      <c r="G27" s="50"/>
      <c r="H27" s="48"/>
      <c r="I27" s="68"/>
      <c r="J27" s="77"/>
    </row>
    <row r="28" spans="1:10" ht="18.75" thickBot="1">
      <c r="A28" s="51" t="s">
        <v>1</v>
      </c>
      <c r="B28" s="52" t="e">
        <f>B24+B14+B7+#REF!</f>
        <v>#REF!</v>
      </c>
      <c r="C28" s="52" t="e">
        <f>C24+C14+C7+#REF!</f>
        <v>#REF!</v>
      </c>
      <c r="D28" s="52" t="e">
        <f>D24+D14+D7+#REF!</f>
        <v>#REF!</v>
      </c>
      <c r="E28" s="44">
        <f>E7+E14+E24</f>
        <v>8.48</v>
      </c>
      <c r="F28" s="44">
        <f>F7+F14+F24+F26</f>
        <v>13.26</v>
      </c>
      <c r="G28" s="44">
        <f>G7+G14+G24+G26</f>
        <v>13.98</v>
      </c>
      <c r="H28" s="65">
        <f>G28-F28</f>
        <v>0.7200000000000006</v>
      </c>
      <c r="I28" s="79">
        <f>G28/F28*100</f>
        <v>105.42986425339367</v>
      </c>
      <c r="J28" s="76">
        <f>J24+J14+J7</f>
        <v>0.7854077253218884</v>
      </c>
    </row>
    <row r="29" spans="1:10" ht="18">
      <c r="A29" s="41" t="s">
        <v>30</v>
      </c>
      <c r="B29" s="42">
        <v>0.76</v>
      </c>
      <c r="C29" s="43">
        <v>0.9</v>
      </c>
      <c r="D29" s="43">
        <v>1.06</v>
      </c>
      <c r="E29" s="49">
        <v>1.16</v>
      </c>
      <c r="F29" s="40">
        <v>1.42</v>
      </c>
      <c r="G29" s="40">
        <v>1.56</v>
      </c>
      <c r="H29" s="49">
        <f>G29-F29</f>
        <v>0.14000000000000012</v>
      </c>
      <c r="I29" s="72">
        <f>G29/F29*100</f>
        <v>109.85915492957747</v>
      </c>
      <c r="J29" s="75"/>
    </row>
    <row r="30" spans="1:10" ht="18">
      <c r="A30" s="29"/>
      <c r="B30" s="30"/>
      <c r="C30" s="31"/>
      <c r="D30" s="31"/>
      <c r="E30" s="46"/>
      <c r="F30" s="46"/>
      <c r="G30" s="46"/>
      <c r="H30" s="26"/>
      <c r="I30" s="67"/>
      <c r="J30" s="4"/>
    </row>
    <row r="31" spans="1:10" ht="18">
      <c r="A31" s="32" t="s">
        <v>31</v>
      </c>
      <c r="B31" s="33">
        <v>1.02</v>
      </c>
      <c r="C31" s="34">
        <v>1.23</v>
      </c>
      <c r="D31" s="34">
        <v>1.43</v>
      </c>
      <c r="E31" s="26">
        <v>1.57</v>
      </c>
      <c r="F31" s="26">
        <v>1.97</v>
      </c>
      <c r="G31" s="26">
        <v>2.08</v>
      </c>
      <c r="H31" s="26">
        <f>G31-F31</f>
        <v>0.1100000000000001</v>
      </c>
      <c r="I31" s="67">
        <f>G31/F31*100</f>
        <v>105.58375634517768</v>
      </c>
      <c r="J31" s="20"/>
    </row>
    <row r="32" spans="1:10" ht="30">
      <c r="A32" s="11" t="s">
        <v>32</v>
      </c>
      <c r="B32" s="11"/>
      <c r="C32" s="11"/>
      <c r="D32" s="11"/>
      <c r="E32" s="47">
        <v>1.1</v>
      </c>
      <c r="F32" s="35">
        <v>1.33</v>
      </c>
      <c r="G32" s="18">
        <v>1.4</v>
      </c>
      <c r="H32" s="26">
        <f>G32-F32</f>
        <v>0.06999999999999984</v>
      </c>
      <c r="I32" s="67">
        <f>G32/F32*100</f>
        <v>105.26315789473684</v>
      </c>
      <c r="J32" s="74"/>
    </row>
    <row r="33" spans="1:10" ht="18">
      <c r="A33" s="4"/>
      <c r="B33" s="4"/>
      <c r="C33" s="4"/>
      <c r="D33" s="4"/>
      <c r="E33" s="36"/>
      <c r="H33" s="26"/>
      <c r="I33" s="67"/>
      <c r="J33" s="7"/>
    </row>
    <row r="34" spans="1:10" ht="18">
      <c r="A34" s="37" t="s">
        <v>20</v>
      </c>
      <c r="B34" s="4"/>
      <c r="C34" s="4"/>
      <c r="D34" s="4"/>
      <c r="E34" s="38">
        <f>SUM(E28:E32)</f>
        <v>12.31</v>
      </c>
      <c r="F34" s="38">
        <f>SUM(F28:F32)</f>
        <v>17.979999999999997</v>
      </c>
      <c r="G34" s="38">
        <f>SUM(G28:G32)</f>
        <v>19.02</v>
      </c>
      <c r="H34" s="26">
        <f>G34-F34</f>
        <v>1.0400000000000027</v>
      </c>
      <c r="I34" s="67">
        <f>G34/F34*100</f>
        <v>105.78420467185762</v>
      </c>
      <c r="J34" s="74"/>
    </row>
    <row r="35" spans="2:10" ht="18">
      <c r="B35" s="3"/>
      <c r="C35" s="3"/>
      <c r="D35" s="3"/>
      <c r="E35" s="3"/>
      <c r="F35" s="3"/>
      <c r="G35" s="3"/>
      <c r="H35" s="3"/>
      <c r="I35" s="3"/>
      <c r="J35" s="3"/>
    </row>
    <row r="36" spans="1:10" ht="18">
      <c r="A36" s="58"/>
      <c r="B36" s="59"/>
      <c r="C36" s="61"/>
      <c r="D36" s="15"/>
      <c r="E36" s="62"/>
      <c r="F36" s="62"/>
      <c r="G36" s="62"/>
      <c r="H36" s="63"/>
      <c r="I36" s="64"/>
      <c r="J36" s="3"/>
    </row>
    <row r="37" spans="1:10" ht="12.75">
      <c r="A37" s="6"/>
      <c r="B37" s="6"/>
      <c r="C37" s="6"/>
      <c r="D37" s="6"/>
      <c r="E37" s="6"/>
      <c r="F37" s="6"/>
      <c r="G37" s="6"/>
      <c r="H37" s="6"/>
      <c r="I37" s="6"/>
      <c r="J37" s="6"/>
    </row>
    <row r="41" ht="12.75">
      <c r="B41" s="14" t="e">
        <f>#REF!</f>
        <v>#REF!</v>
      </c>
    </row>
    <row r="42" ht="12.75">
      <c r="B42" s="14" t="e">
        <f>#REF!</f>
        <v>#REF!</v>
      </c>
    </row>
  </sheetData>
  <sheetProtection/>
  <mergeCells count="11">
    <mergeCell ref="A1:H1"/>
    <mergeCell ref="J4:J5"/>
    <mergeCell ref="A4:A5"/>
    <mergeCell ref="C4:C5"/>
    <mergeCell ref="B4:B5"/>
    <mergeCell ref="D4:D5"/>
    <mergeCell ref="H4:H5"/>
    <mergeCell ref="I4:I5"/>
    <mergeCell ref="A10:D10"/>
    <mergeCell ref="E4:G4"/>
    <mergeCell ref="A2:I2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Михаил\1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Крутова Ю.В</cp:lastModifiedBy>
  <cp:lastPrinted>2013-06-28T11:50:02Z</cp:lastPrinted>
  <dcterms:created xsi:type="dcterms:W3CDTF">2009-01-13T06:38:32Z</dcterms:created>
  <dcterms:modified xsi:type="dcterms:W3CDTF">2014-01-31T08:06:45Z</dcterms:modified>
  <cp:category/>
  <cp:version/>
  <cp:contentType/>
  <cp:contentStatus/>
</cp:coreProperties>
</file>